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rringtonnhgov-my.sharepoint.com/personal/cmaciver_barrington_nh_gov/Documents/Finance/Budget/2021/Budget Setting/Fund Balance/"/>
    </mc:Choice>
  </mc:AlternateContent>
  <xr:revisionPtr revIDLastSave="42" documentId="8_{FD773F2F-D546-4CAD-ACCC-0402EB144141}" xr6:coauthVersionLast="45" xr6:coauthVersionMax="45" xr10:uidLastSave="{E3373292-4C51-4F28-8990-10852A7F5009}"/>
  <bookViews>
    <workbookView xWindow="-120" yWindow="-120" windowWidth="29040" windowHeight="17640" activeTab="1" xr2:uid="{490BFAE6-B747-4EEE-B6E8-32F912B16C67}"/>
  </bookViews>
  <sheets>
    <sheet name="Fund Balance History" sheetId="1" r:id="rId1"/>
    <sheet name="Targeted Fund Balanc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" i="2" l="1"/>
  <c r="D12" i="2"/>
  <c r="C12" i="2"/>
  <c r="B12" i="2"/>
  <c r="C16" i="2" l="1"/>
  <c r="B21" i="1" l="1"/>
  <c r="H19" i="1"/>
  <c r="F21" i="1"/>
  <c r="G20" i="1"/>
  <c r="F20" i="1"/>
  <c r="G21" i="1" l="1"/>
  <c r="F12" i="2" s="1"/>
  <c r="H12" i="2" s="1"/>
  <c r="G12" i="2" l="1"/>
  <c r="C11" i="2"/>
  <c r="E11" i="2" l="1"/>
  <c r="D11" i="2"/>
  <c r="H11" i="2" s="1"/>
  <c r="F10" i="2"/>
  <c r="G10" i="2" s="1"/>
  <c r="E3" i="2"/>
  <c r="E4" i="2"/>
  <c r="E5" i="2"/>
  <c r="E6" i="2"/>
  <c r="E7" i="2"/>
  <c r="E8" i="2"/>
  <c r="E9" i="2"/>
  <c r="E10" i="2"/>
  <c r="E2" i="2"/>
  <c r="D3" i="2"/>
  <c r="D4" i="2"/>
  <c r="D5" i="2"/>
  <c r="D6" i="2"/>
  <c r="D7" i="2"/>
  <c r="D8" i="2"/>
  <c r="D9" i="2"/>
  <c r="D10" i="2"/>
  <c r="D2" i="2"/>
  <c r="C3" i="2"/>
  <c r="C4" i="2"/>
  <c r="C5" i="2"/>
  <c r="C6" i="2"/>
  <c r="C7" i="2"/>
  <c r="C8" i="2"/>
  <c r="C9" i="2"/>
  <c r="C10" i="2"/>
  <c r="C2" i="2"/>
  <c r="G11" i="1"/>
  <c r="H11" i="1" s="1"/>
  <c r="G12" i="1"/>
  <c r="F3" i="2" s="1"/>
  <c r="G3" i="2" s="1"/>
  <c r="G19" i="1"/>
  <c r="G2" i="1"/>
  <c r="H2" i="1" s="1"/>
  <c r="F3" i="1"/>
  <c r="G3" i="1" s="1"/>
  <c r="H3" i="1" s="1"/>
  <c r="F4" i="1"/>
  <c r="G4" i="1" s="1"/>
  <c r="H4" i="1" s="1"/>
  <c r="F5" i="1"/>
  <c r="G5" i="1" s="1"/>
  <c r="H5" i="1" s="1"/>
  <c r="F6" i="1"/>
  <c r="G6" i="1" s="1"/>
  <c r="H6" i="1" s="1"/>
  <c r="F7" i="1"/>
  <c r="G7" i="1" s="1"/>
  <c r="H7" i="1" s="1"/>
  <c r="F8" i="1"/>
  <c r="G8" i="1" s="1"/>
  <c r="H8" i="1" s="1"/>
  <c r="F9" i="1"/>
  <c r="G9" i="1" s="1"/>
  <c r="H9" i="1" s="1"/>
  <c r="F10" i="1"/>
  <c r="G10" i="1" s="1"/>
  <c r="H10" i="1" s="1"/>
  <c r="F11" i="1"/>
  <c r="F12" i="1"/>
  <c r="F13" i="1"/>
  <c r="G13" i="1" s="1"/>
  <c r="F14" i="1"/>
  <c r="G14" i="1" s="1"/>
  <c r="H14" i="1" s="1"/>
  <c r="F15" i="1"/>
  <c r="G15" i="1" s="1"/>
  <c r="F16" i="1"/>
  <c r="G16" i="1" s="1"/>
  <c r="F17" i="1"/>
  <c r="G17" i="1" s="1"/>
  <c r="F18" i="1"/>
  <c r="G18" i="1" s="1"/>
  <c r="H18" i="1" s="1"/>
  <c r="F19" i="1"/>
  <c r="F2" i="1"/>
  <c r="F11" i="2" l="1"/>
  <c r="G11" i="2" s="1"/>
  <c r="F9" i="2"/>
  <c r="G9" i="2" s="1"/>
  <c r="F8" i="2"/>
  <c r="G8" i="2" s="1"/>
  <c r="H17" i="1"/>
  <c r="F7" i="2"/>
  <c r="G7" i="2" s="1"/>
  <c r="H16" i="1"/>
  <c r="H15" i="1"/>
  <c r="F6" i="2"/>
  <c r="G6" i="2" s="1"/>
  <c r="H13" i="1"/>
  <c r="F4" i="2"/>
  <c r="G4" i="2" s="1"/>
  <c r="H12" i="1"/>
  <c r="H10" i="2"/>
  <c r="F5" i="2"/>
  <c r="G5" i="2" s="1"/>
  <c r="F2" i="2"/>
  <c r="G2" i="2" s="1"/>
  <c r="H3" i="2"/>
  <c r="H2" i="2" l="1"/>
  <c r="H4" i="2"/>
  <c r="H7" i="2"/>
  <c r="H8" i="2"/>
  <c r="H5" i="2"/>
  <c r="H6" i="2"/>
  <c r="H9" i="2"/>
</calcChain>
</file>

<file path=xl/sharedStrings.xml><?xml version="1.0" encoding="utf-8"?>
<sst xmlns="http://schemas.openxmlformats.org/spreadsheetml/2006/main" count="20" uniqueCount="17">
  <si>
    <t>Year</t>
  </si>
  <si>
    <t>Beginning Unassigned Fund Balance</t>
  </si>
  <si>
    <t>Total Spent by Warrant Article</t>
  </si>
  <si>
    <t>Department of Revenue Administration Adjustment</t>
  </si>
  <si>
    <t>Amount Used to Reduce Taxes</t>
  </si>
  <si>
    <t>Total Used from Unassigned Fund Balance</t>
  </si>
  <si>
    <t>Ending Unassigned Fund Balance</t>
  </si>
  <si>
    <t>Total Amount Added to Unassigned Fund Balance</t>
  </si>
  <si>
    <t>Regular General Fund Operating Expenditures</t>
  </si>
  <si>
    <t>8% - Minimum of Recommended Range</t>
  </si>
  <si>
    <t>12.5% - Targeted Midpoint</t>
  </si>
  <si>
    <t>17% - Top of Recommended Range</t>
  </si>
  <si>
    <t>Difference from the Midpoint</t>
  </si>
  <si>
    <t>Percentage of Operating Expenditures</t>
  </si>
  <si>
    <t xml:space="preserve">Estimated </t>
  </si>
  <si>
    <t>Estimated</t>
  </si>
  <si>
    <t>Updated: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</si>
</sst>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0.0%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3" fontId="1" fillId="0" borderId="0" xfId="0" applyNumberFormat="1" applyFont="1"/>
    <xf numFmtId="42" fontId="1" fillId="0" borderId="0" xfId="0" applyNumberFormat="1" applyFont="1"/>
    <xf numFmtId="42" fontId="1" fillId="2" borderId="2" xfId="0" applyNumberFormat="1" applyFont="1" applyFill="1" applyBorder="1"/>
    <xf numFmtId="42" fontId="2" fillId="0" borderId="4" xfId="0" applyNumberFormat="1" applyFont="1" applyBorder="1"/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5" xfId="0" applyFont="1" applyBorder="1" applyAlignment="1">
      <alignment horizontal="center" vertical="center" wrapText="1"/>
    </xf>
    <xf numFmtId="42" fontId="1" fillId="2" borderId="1" xfId="0" applyNumberFormat="1" applyFont="1" applyFill="1" applyBorder="1"/>
    <xf numFmtId="42" fontId="1" fillId="2" borderId="3" xfId="0" applyNumberFormat="1" applyFont="1" applyFill="1" applyBorder="1"/>
    <xf numFmtId="42" fontId="2" fillId="5" borderId="1" xfId="0" applyNumberFormat="1" applyFont="1" applyFill="1" applyBorder="1"/>
    <xf numFmtId="42" fontId="1" fillId="4" borderId="3" xfId="0" applyNumberFormat="1" applyFont="1" applyFill="1" applyBorder="1"/>
    <xf numFmtId="42" fontId="1" fillId="4" borderId="8" xfId="0" applyNumberFormat="1" applyFont="1" applyFill="1" applyBorder="1"/>
    <xf numFmtId="42" fontId="2" fillId="5" borderId="7" xfId="0" applyNumberFormat="1" applyFont="1" applyFill="1" applyBorder="1"/>
    <xf numFmtId="42" fontId="1" fillId="3" borderId="6" xfId="0" applyNumberFormat="1" applyFont="1" applyFill="1" applyBorder="1"/>
    <xf numFmtId="42" fontId="1" fillId="3" borderId="2" xfId="0" applyNumberFormat="1" applyFont="1" applyFill="1" applyBorder="1"/>
    <xf numFmtId="6" fontId="2" fillId="0" borderId="4" xfId="0" applyNumberFormat="1" applyFont="1" applyFill="1" applyBorder="1"/>
    <xf numFmtId="6" fontId="2" fillId="0" borderId="4" xfId="0" applyNumberFormat="1" applyFont="1" applyBorder="1"/>
    <xf numFmtId="164" fontId="2" fillId="0" borderId="4" xfId="0" applyNumberFormat="1" applyFont="1" applyBorder="1"/>
    <xf numFmtId="42" fontId="2" fillId="6" borderId="4" xfId="0" applyNumberFormat="1" applyFont="1" applyFill="1" applyBorder="1"/>
    <xf numFmtId="0" fontId="1" fillId="6" borderId="0" xfId="0" applyFont="1" applyFill="1"/>
    <xf numFmtId="42" fontId="1" fillId="6" borderId="0" xfId="0" applyNumberFormat="1" applyFont="1" applyFill="1"/>
    <xf numFmtId="42" fontId="2" fillId="0" borderId="4" xfId="0" applyNumberFormat="1" applyFont="1" applyFill="1" applyBorder="1"/>
    <xf numFmtId="42" fontId="1" fillId="6" borderId="3" xfId="0" applyNumberFormat="1" applyFont="1" applyFill="1" applyBorder="1"/>
    <xf numFmtId="42" fontId="3" fillId="0" borderId="4" xfId="0" applyNumberFormat="1" applyFont="1" applyFill="1" applyBorder="1"/>
    <xf numFmtId="44" fontId="1" fillId="0" borderId="0" xfId="0" applyNumberFormat="1" applyFont="1"/>
    <xf numFmtId="42" fontId="1" fillId="0" borderId="4" xfId="0" applyNumberFormat="1" applyFont="1" applyBorder="1"/>
    <xf numFmtId="42" fontId="1" fillId="0" borderId="0" xfId="0" applyNumberFormat="1" applyFont="1" applyAlignment="1">
      <alignment horizontal="right"/>
    </xf>
    <xf numFmtId="14" fontId="1" fillId="0" borderId="0" xfId="0" applyNumberFormat="1" applyFont="1" applyAlignment="1">
      <alignment horizontal="left"/>
    </xf>
    <xf numFmtId="164" fontId="2" fillId="6" borderId="4" xfId="0" applyNumberFormat="1" applyFont="1" applyFill="1" applyBorder="1"/>
    <xf numFmtId="6" fontId="2" fillId="6" borderId="4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08775-09C4-4C95-92BF-6FE99953CC19}">
  <sheetPr>
    <pageSetUpPr fitToPage="1"/>
  </sheetPr>
  <dimension ref="A1:H43"/>
  <sheetViews>
    <sheetView zoomScaleNormal="100" workbookViewId="0">
      <selection activeCell="D25" sqref="D25"/>
    </sheetView>
  </sheetViews>
  <sheetFormatPr defaultColWidth="9.140625" defaultRowHeight="15.75" x14ac:dyDescent="0.25"/>
  <cols>
    <col min="1" max="1" width="5.7109375" style="1" bestFit="1" customWidth="1"/>
    <col min="2" max="2" width="14.140625" style="1" bestFit="1" customWidth="1"/>
    <col min="3" max="3" width="13" style="1" bestFit="1" customWidth="1"/>
    <col min="4" max="4" width="24.42578125" style="1" bestFit="1" customWidth="1"/>
    <col min="5" max="5" width="14.140625" style="1" bestFit="1" customWidth="1"/>
    <col min="6" max="6" width="17.5703125" style="1" bestFit="1" customWidth="1"/>
    <col min="7" max="7" width="14.140625" style="1" bestFit="1" customWidth="1"/>
    <col min="8" max="8" width="21.28515625" style="1" bestFit="1" customWidth="1"/>
    <col min="9" max="16384" width="9.140625" style="1"/>
  </cols>
  <sheetData>
    <row r="1" spans="1:8" s="2" customFormat="1" ht="48" thickBot="1" x14ac:dyDescent="0.3">
      <c r="A1" s="7" t="s">
        <v>0</v>
      </c>
      <c r="B1" s="7" t="s">
        <v>1</v>
      </c>
      <c r="C1" s="9" t="s">
        <v>2</v>
      </c>
      <c r="D1" s="9" t="s">
        <v>3</v>
      </c>
      <c r="E1" s="9" t="s">
        <v>4</v>
      </c>
      <c r="F1" s="7" t="s">
        <v>5</v>
      </c>
      <c r="G1" s="7" t="s">
        <v>6</v>
      </c>
      <c r="H1" s="7" t="s">
        <v>7</v>
      </c>
    </row>
    <row r="2" spans="1:8" ht="16.5" thickBot="1" x14ac:dyDescent="0.3">
      <c r="A2" s="8">
        <v>2002</v>
      </c>
      <c r="B2" s="6">
        <v>1390355</v>
      </c>
      <c r="C2" s="11">
        <v>50600</v>
      </c>
      <c r="D2" s="10">
        <v>0</v>
      </c>
      <c r="E2" s="5">
        <v>200000</v>
      </c>
      <c r="F2" s="6">
        <f>SUM(C2:E2)</f>
        <v>250600</v>
      </c>
      <c r="G2" s="6">
        <f>B2-F2</f>
        <v>1139755</v>
      </c>
      <c r="H2" s="6">
        <f>B3-G2</f>
        <v>2477</v>
      </c>
    </row>
    <row r="3" spans="1:8" ht="16.5" thickBot="1" x14ac:dyDescent="0.3">
      <c r="A3" s="8">
        <v>2003</v>
      </c>
      <c r="B3" s="6">
        <v>1142232</v>
      </c>
      <c r="C3" s="11">
        <v>80000</v>
      </c>
      <c r="D3" s="10">
        <v>0</v>
      </c>
      <c r="E3" s="5">
        <v>480000</v>
      </c>
      <c r="F3" s="6">
        <f t="shared" ref="F3:F19" si="0">SUM(C3:E3)</f>
        <v>560000</v>
      </c>
      <c r="G3" s="6">
        <f t="shared" ref="G3:G20" si="1">B3-F3</f>
        <v>582232</v>
      </c>
      <c r="H3" s="6">
        <f t="shared" ref="H3:H17" si="2">B4-G3</f>
        <v>406403</v>
      </c>
    </row>
    <row r="4" spans="1:8" ht="16.5" thickBot="1" x14ac:dyDescent="0.3">
      <c r="A4" s="8">
        <v>2004</v>
      </c>
      <c r="B4" s="6">
        <v>988635</v>
      </c>
      <c r="C4" s="11">
        <v>0</v>
      </c>
      <c r="D4" s="10">
        <v>0</v>
      </c>
      <c r="E4" s="5">
        <v>0</v>
      </c>
      <c r="F4" s="6">
        <f t="shared" si="0"/>
        <v>0</v>
      </c>
      <c r="G4" s="6">
        <f t="shared" si="1"/>
        <v>988635</v>
      </c>
      <c r="H4" s="6">
        <f t="shared" si="2"/>
        <v>646868</v>
      </c>
    </row>
    <row r="5" spans="1:8" ht="16.5" thickBot="1" x14ac:dyDescent="0.3">
      <c r="A5" s="8">
        <v>2005</v>
      </c>
      <c r="B5" s="6">
        <v>1635503</v>
      </c>
      <c r="C5" s="11">
        <v>0</v>
      </c>
      <c r="D5" s="10">
        <v>0</v>
      </c>
      <c r="E5" s="5">
        <v>400000</v>
      </c>
      <c r="F5" s="6">
        <f t="shared" si="0"/>
        <v>400000</v>
      </c>
      <c r="G5" s="6">
        <f t="shared" si="1"/>
        <v>1235503</v>
      </c>
      <c r="H5" s="6">
        <f t="shared" si="2"/>
        <v>683727</v>
      </c>
    </row>
    <row r="6" spans="1:8" ht="16.5" thickBot="1" x14ac:dyDescent="0.3">
      <c r="A6" s="8">
        <v>2006</v>
      </c>
      <c r="B6" s="6">
        <v>1919230</v>
      </c>
      <c r="C6" s="11">
        <v>0</v>
      </c>
      <c r="D6" s="10">
        <v>0</v>
      </c>
      <c r="E6" s="5">
        <v>400000</v>
      </c>
      <c r="F6" s="6">
        <f t="shared" si="0"/>
        <v>400000</v>
      </c>
      <c r="G6" s="6">
        <f t="shared" si="1"/>
        <v>1519230</v>
      </c>
      <c r="H6" s="6">
        <f t="shared" si="2"/>
        <v>854782</v>
      </c>
    </row>
    <row r="7" spans="1:8" ht="16.5" thickBot="1" x14ac:dyDescent="0.3">
      <c r="A7" s="8">
        <v>2007</v>
      </c>
      <c r="B7" s="6">
        <v>2374012</v>
      </c>
      <c r="C7" s="11">
        <v>0</v>
      </c>
      <c r="D7" s="10">
        <v>0</v>
      </c>
      <c r="E7" s="5">
        <v>0</v>
      </c>
      <c r="F7" s="6">
        <f t="shared" si="0"/>
        <v>0</v>
      </c>
      <c r="G7" s="6">
        <f t="shared" si="1"/>
        <v>2374012</v>
      </c>
      <c r="H7" s="6">
        <f t="shared" si="2"/>
        <v>88508</v>
      </c>
    </row>
    <row r="8" spans="1:8" ht="16.5" thickBot="1" x14ac:dyDescent="0.3">
      <c r="A8" s="8">
        <v>2008</v>
      </c>
      <c r="B8" s="6">
        <v>2462520</v>
      </c>
      <c r="C8" s="11">
        <v>0</v>
      </c>
      <c r="D8" s="10">
        <v>0</v>
      </c>
      <c r="E8" s="5">
        <v>640000</v>
      </c>
      <c r="F8" s="6">
        <f t="shared" si="0"/>
        <v>640000</v>
      </c>
      <c r="G8" s="6">
        <f t="shared" si="1"/>
        <v>1822520</v>
      </c>
      <c r="H8" s="6">
        <f t="shared" si="2"/>
        <v>928403</v>
      </c>
    </row>
    <row r="9" spans="1:8" ht="16.5" thickBot="1" x14ac:dyDescent="0.3">
      <c r="A9" s="8">
        <v>2009</v>
      </c>
      <c r="B9" s="6">
        <v>2750923</v>
      </c>
      <c r="C9" s="11">
        <v>0</v>
      </c>
      <c r="D9" s="10">
        <v>0</v>
      </c>
      <c r="E9" s="5">
        <v>500000</v>
      </c>
      <c r="F9" s="6">
        <f t="shared" si="0"/>
        <v>500000</v>
      </c>
      <c r="G9" s="6">
        <f t="shared" si="1"/>
        <v>2250923</v>
      </c>
      <c r="H9" s="6">
        <f t="shared" si="2"/>
        <v>510262</v>
      </c>
    </row>
    <row r="10" spans="1:8" ht="16.5" thickBot="1" x14ac:dyDescent="0.3">
      <c r="A10" s="8">
        <v>2010</v>
      </c>
      <c r="B10" s="6">
        <v>2761185</v>
      </c>
      <c r="C10" s="11">
        <v>75000</v>
      </c>
      <c r="D10" s="10">
        <v>211000</v>
      </c>
      <c r="E10" s="5">
        <v>650000</v>
      </c>
      <c r="F10" s="6">
        <f t="shared" si="0"/>
        <v>936000</v>
      </c>
      <c r="G10" s="6">
        <f t="shared" si="1"/>
        <v>1825185</v>
      </c>
      <c r="H10" s="6">
        <f t="shared" si="2"/>
        <v>977039</v>
      </c>
    </row>
    <row r="11" spans="1:8" ht="16.5" thickBot="1" x14ac:dyDescent="0.3">
      <c r="A11" s="8">
        <v>2011</v>
      </c>
      <c r="B11" s="6">
        <v>2802224</v>
      </c>
      <c r="C11" s="11">
        <v>0</v>
      </c>
      <c r="D11" s="10">
        <v>0</v>
      </c>
      <c r="E11" s="5">
        <v>200000</v>
      </c>
      <c r="F11" s="6">
        <f t="shared" si="0"/>
        <v>200000</v>
      </c>
      <c r="G11" s="6">
        <f t="shared" si="1"/>
        <v>2602224</v>
      </c>
      <c r="H11" s="6">
        <f t="shared" si="2"/>
        <v>205487</v>
      </c>
    </row>
    <row r="12" spans="1:8" ht="16.5" thickBot="1" x14ac:dyDescent="0.3">
      <c r="A12" s="8">
        <v>2012</v>
      </c>
      <c r="B12" s="6">
        <v>2807711</v>
      </c>
      <c r="C12" s="11">
        <v>250000</v>
      </c>
      <c r="D12" s="10">
        <v>0</v>
      </c>
      <c r="E12" s="5">
        <v>0</v>
      </c>
      <c r="F12" s="6">
        <f t="shared" si="0"/>
        <v>250000</v>
      </c>
      <c r="G12" s="6">
        <f t="shared" si="1"/>
        <v>2557711</v>
      </c>
      <c r="H12" s="6">
        <f t="shared" si="2"/>
        <v>621989</v>
      </c>
    </row>
    <row r="13" spans="1:8" ht="16.5" thickBot="1" x14ac:dyDescent="0.3">
      <c r="A13" s="8">
        <v>2013</v>
      </c>
      <c r="B13" s="6">
        <v>3179700</v>
      </c>
      <c r="C13" s="11">
        <v>399910</v>
      </c>
      <c r="D13" s="10">
        <v>0</v>
      </c>
      <c r="E13" s="5">
        <v>0</v>
      </c>
      <c r="F13" s="6">
        <f t="shared" si="0"/>
        <v>399910</v>
      </c>
      <c r="G13" s="6">
        <f t="shared" si="1"/>
        <v>2779790</v>
      </c>
      <c r="H13" s="6">
        <f t="shared" si="2"/>
        <v>755056</v>
      </c>
    </row>
    <row r="14" spans="1:8" ht="16.5" thickBot="1" x14ac:dyDescent="0.3">
      <c r="A14" s="8">
        <v>2014</v>
      </c>
      <c r="B14" s="6">
        <v>3534846</v>
      </c>
      <c r="C14" s="11">
        <v>592209</v>
      </c>
      <c r="D14" s="10">
        <v>0</v>
      </c>
      <c r="E14" s="5">
        <v>0</v>
      </c>
      <c r="F14" s="6">
        <f t="shared" si="0"/>
        <v>592209</v>
      </c>
      <c r="G14" s="6">
        <f t="shared" si="1"/>
        <v>2942637</v>
      </c>
      <c r="H14" s="6">
        <f t="shared" si="2"/>
        <v>494322</v>
      </c>
    </row>
    <row r="15" spans="1:8" ht="16.5" thickBot="1" x14ac:dyDescent="0.3">
      <c r="A15" s="8">
        <v>2015</v>
      </c>
      <c r="B15" s="6">
        <v>3436959</v>
      </c>
      <c r="C15" s="11">
        <v>339463</v>
      </c>
      <c r="D15" s="10">
        <v>59037</v>
      </c>
      <c r="E15" s="5">
        <v>0</v>
      </c>
      <c r="F15" s="6">
        <f t="shared" si="0"/>
        <v>398500</v>
      </c>
      <c r="G15" s="6">
        <f t="shared" si="1"/>
        <v>3038459</v>
      </c>
      <c r="H15" s="6">
        <f t="shared" si="2"/>
        <v>1403318</v>
      </c>
    </row>
    <row r="16" spans="1:8" ht="16.5" thickBot="1" x14ac:dyDescent="0.3">
      <c r="A16" s="8">
        <v>2016</v>
      </c>
      <c r="B16" s="6">
        <v>4441777</v>
      </c>
      <c r="C16" s="11">
        <v>378000</v>
      </c>
      <c r="D16" s="10">
        <v>0</v>
      </c>
      <c r="E16" s="5">
        <v>0</v>
      </c>
      <c r="F16" s="6">
        <f t="shared" si="0"/>
        <v>378000</v>
      </c>
      <c r="G16" s="6">
        <f t="shared" si="1"/>
        <v>4063777</v>
      </c>
      <c r="H16" s="6">
        <f t="shared" si="2"/>
        <v>1123018</v>
      </c>
    </row>
    <row r="17" spans="1:8" ht="16.5" thickBot="1" x14ac:dyDescent="0.3">
      <c r="A17" s="8">
        <v>2017</v>
      </c>
      <c r="B17" s="6">
        <v>5186795</v>
      </c>
      <c r="C17" s="11">
        <v>726536</v>
      </c>
      <c r="D17" s="10">
        <v>0</v>
      </c>
      <c r="E17" s="5">
        <v>0</v>
      </c>
      <c r="F17" s="6">
        <f t="shared" si="0"/>
        <v>726536</v>
      </c>
      <c r="G17" s="6">
        <f t="shared" si="1"/>
        <v>4460259</v>
      </c>
      <c r="H17" s="6">
        <f t="shared" si="2"/>
        <v>564788</v>
      </c>
    </row>
    <row r="18" spans="1:8" ht="16.5" thickBot="1" x14ac:dyDescent="0.3">
      <c r="A18" s="8">
        <v>2018</v>
      </c>
      <c r="B18" s="6">
        <v>5025047</v>
      </c>
      <c r="C18" s="11">
        <v>554050</v>
      </c>
      <c r="D18" s="10">
        <v>0</v>
      </c>
      <c r="E18" s="5">
        <v>0</v>
      </c>
      <c r="F18" s="6">
        <f t="shared" si="0"/>
        <v>554050</v>
      </c>
      <c r="G18" s="6">
        <f t="shared" si="1"/>
        <v>4470997</v>
      </c>
      <c r="H18" s="6">
        <f>B19-G18</f>
        <v>828808</v>
      </c>
    </row>
    <row r="19" spans="1:8" ht="16.5" thickBot="1" x14ac:dyDescent="0.3">
      <c r="A19" s="8">
        <v>2019</v>
      </c>
      <c r="B19" s="6">
        <v>5299805</v>
      </c>
      <c r="C19" s="11">
        <v>1320000</v>
      </c>
      <c r="D19" s="10">
        <v>0</v>
      </c>
      <c r="E19" s="5">
        <v>0</v>
      </c>
      <c r="F19" s="6">
        <f t="shared" si="0"/>
        <v>1320000</v>
      </c>
      <c r="G19" s="24">
        <f t="shared" si="1"/>
        <v>3979805</v>
      </c>
      <c r="H19" s="6">
        <f>B20-G19</f>
        <v>617251</v>
      </c>
    </row>
    <row r="20" spans="1:8" ht="16.5" thickBot="1" x14ac:dyDescent="0.3">
      <c r="A20" s="8">
        <v>2020</v>
      </c>
      <c r="B20" s="24">
        <v>4597056</v>
      </c>
      <c r="C20" s="11">
        <v>703000</v>
      </c>
      <c r="D20" s="10">
        <v>0</v>
      </c>
      <c r="E20" s="5">
        <v>0</v>
      </c>
      <c r="F20" s="24">
        <f>SUM(C20:E20)</f>
        <v>703000</v>
      </c>
      <c r="G20" s="24">
        <f t="shared" si="1"/>
        <v>3894056</v>
      </c>
      <c r="H20" s="21">
        <v>700000</v>
      </c>
    </row>
    <row r="21" spans="1:8" ht="16.5" thickBot="1" x14ac:dyDescent="0.3">
      <c r="A21" s="8">
        <v>2021</v>
      </c>
      <c r="B21" s="21">
        <f>G20+H20</f>
        <v>4594056</v>
      </c>
      <c r="C21" s="25">
        <v>558500</v>
      </c>
      <c r="D21" s="10">
        <v>0</v>
      </c>
      <c r="E21" s="5">
        <v>0</v>
      </c>
      <c r="F21" s="21">
        <f>SUM(C21:E21)</f>
        <v>558500</v>
      </c>
      <c r="G21" s="21">
        <f>B21-F21</f>
        <v>4035556</v>
      </c>
      <c r="H21" s="28"/>
    </row>
    <row r="22" spans="1:8" x14ac:dyDescent="0.25">
      <c r="B22" s="4"/>
      <c r="C22" s="4"/>
      <c r="D22" s="4"/>
      <c r="E22" s="4"/>
      <c r="F22" s="4"/>
    </row>
    <row r="23" spans="1:8" x14ac:dyDescent="0.25">
      <c r="B23" s="23"/>
      <c r="C23" s="4" t="s">
        <v>15</v>
      </c>
      <c r="D23" s="4"/>
      <c r="E23" s="4"/>
      <c r="F23" s="4"/>
      <c r="G23" s="4"/>
      <c r="H23" s="4"/>
    </row>
    <row r="24" spans="1:8" x14ac:dyDescent="0.25">
      <c r="B24" s="4"/>
      <c r="C24" s="4"/>
      <c r="D24" s="4"/>
      <c r="E24" s="4"/>
      <c r="F24" s="4"/>
      <c r="G24" s="4"/>
      <c r="H24" s="4"/>
    </row>
    <row r="25" spans="1:8" x14ac:dyDescent="0.25">
      <c r="B25" s="29" t="s">
        <v>16</v>
      </c>
      <c r="C25" s="30">
        <v>44126</v>
      </c>
      <c r="D25" s="4"/>
      <c r="E25" s="4"/>
      <c r="F25" s="4"/>
      <c r="G25" s="4"/>
      <c r="H25" s="4"/>
    </row>
    <row r="26" spans="1:8" x14ac:dyDescent="0.25">
      <c r="B26" s="4"/>
      <c r="C26" s="4"/>
      <c r="D26" s="4"/>
      <c r="E26" s="4"/>
      <c r="F26" s="4"/>
      <c r="G26" s="4"/>
      <c r="H26" s="4"/>
    </row>
    <row r="27" spans="1:8" x14ac:dyDescent="0.25">
      <c r="B27" s="4"/>
      <c r="C27" s="4"/>
      <c r="D27" s="4"/>
      <c r="E27" s="4"/>
      <c r="F27" s="4"/>
      <c r="G27" s="4"/>
      <c r="H27" s="4"/>
    </row>
    <row r="28" spans="1:8" x14ac:dyDescent="0.25">
      <c r="B28" s="4"/>
      <c r="C28" s="4"/>
      <c r="D28" s="4"/>
      <c r="E28" s="4"/>
      <c r="F28" s="4"/>
      <c r="G28" s="4"/>
      <c r="H28" s="4"/>
    </row>
    <row r="29" spans="1:8" x14ac:dyDescent="0.25">
      <c r="B29" s="4"/>
      <c r="C29" s="4"/>
      <c r="D29" s="4"/>
      <c r="E29" s="4"/>
      <c r="F29" s="4"/>
      <c r="G29" s="4"/>
      <c r="H29" s="4"/>
    </row>
    <row r="30" spans="1:8" x14ac:dyDescent="0.25">
      <c r="B30" s="4"/>
      <c r="C30" s="4"/>
      <c r="D30" s="4"/>
      <c r="E30" s="4"/>
      <c r="F30" s="4"/>
      <c r="G30" s="4"/>
      <c r="H30" s="4"/>
    </row>
    <row r="31" spans="1:8" x14ac:dyDescent="0.25">
      <c r="B31" s="4"/>
      <c r="C31" s="4"/>
      <c r="D31" s="4"/>
      <c r="E31" s="4"/>
      <c r="F31" s="4"/>
      <c r="G31" s="4"/>
      <c r="H31" s="4"/>
    </row>
    <row r="32" spans="1:8" x14ac:dyDescent="0.25">
      <c r="B32" s="4"/>
      <c r="C32" s="4"/>
      <c r="D32" s="4"/>
      <c r="E32" s="4"/>
      <c r="F32" s="4"/>
      <c r="G32" s="4"/>
      <c r="H32" s="4"/>
    </row>
    <row r="33" spans="2:8" x14ac:dyDescent="0.25">
      <c r="B33" s="4"/>
      <c r="C33" s="4"/>
      <c r="D33" s="4"/>
      <c r="E33" s="4"/>
      <c r="F33" s="4"/>
      <c r="G33" s="4"/>
      <c r="H33" s="4"/>
    </row>
    <row r="34" spans="2:8" x14ac:dyDescent="0.25">
      <c r="B34" s="4"/>
      <c r="C34" s="4"/>
      <c r="D34" s="4"/>
      <c r="E34" s="4"/>
      <c r="F34" s="4"/>
      <c r="G34" s="4"/>
      <c r="H34" s="4"/>
    </row>
    <row r="35" spans="2:8" x14ac:dyDescent="0.25">
      <c r="B35" s="4"/>
      <c r="C35" s="4"/>
      <c r="D35" s="4"/>
      <c r="E35" s="4"/>
      <c r="F35" s="4"/>
      <c r="G35" s="4"/>
      <c r="H35" s="4"/>
    </row>
    <row r="36" spans="2:8" x14ac:dyDescent="0.25">
      <c r="B36" s="4"/>
      <c r="C36" s="4"/>
      <c r="D36" s="4"/>
      <c r="E36" s="4"/>
      <c r="F36" s="4"/>
      <c r="G36" s="4"/>
      <c r="H36" s="4"/>
    </row>
    <row r="37" spans="2:8" x14ac:dyDescent="0.25">
      <c r="B37" s="4"/>
      <c r="C37" s="4"/>
      <c r="D37" s="4"/>
      <c r="E37" s="4"/>
      <c r="F37" s="4"/>
      <c r="G37" s="4"/>
      <c r="H37" s="4"/>
    </row>
    <row r="38" spans="2:8" x14ac:dyDescent="0.25">
      <c r="B38" s="4"/>
      <c r="C38" s="4"/>
      <c r="D38" s="4"/>
      <c r="E38" s="4"/>
      <c r="F38" s="4"/>
      <c r="G38" s="4"/>
      <c r="H38" s="4"/>
    </row>
    <row r="39" spans="2:8" x14ac:dyDescent="0.25">
      <c r="B39" s="4"/>
      <c r="C39" s="4"/>
      <c r="D39" s="4"/>
      <c r="E39" s="4"/>
      <c r="F39" s="4"/>
      <c r="G39" s="4"/>
      <c r="H39" s="4"/>
    </row>
    <row r="40" spans="2:8" x14ac:dyDescent="0.25">
      <c r="B40" s="4"/>
      <c r="C40" s="4"/>
      <c r="D40" s="4"/>
      <c r="E40" s="4"/>
      <c r="F40" s="4"/>
      <c r="G40" s="4"/>
      <c r="H40" s="4"/>
    </row>
    <row r="41" spans="2:8" x14ac:dyDescent="0.25">
      <c r="B41" s="4"/>
      <c r="C41" s="4"/>
      <c r="D41" s="4"/>
      <c r="E41" s="4"/>
      <c r="F41" s="4"/>
      <c r="G41" s="4"/>
      <c r="H41" s="4"/>
    </row>
    <row r="42" spans="2:8" x14ac:dyDescent="0.25">
      <c r="B42" s="3"/>
      <c r="C42" s="3"/>
      <c r="D42" s="3"/>
      <c r="E42" s="3"/>
      <c r="F42" s="3"/>
      <c r="G42" s="3"/>
      <c r="H42" s="3"/>
    </row>
    <row r="43" spans="2:8" x14ac:dyDescent="0.25">
      <c r="B43" s="3"/>
      <c r="C43" s="3"/>
      <c r="D43" s="3"/>
      <c r="E43" s="3"/>
      <c r="F43" s="3"/>
      <c r="G43" s="3"/>
      <c r="H43" s="3"/>
    </row>
  </sheetData>
  <pageMargins left="0.5" right="0.25" top="1" bottom="0.75" header="0.3" footer="0.3"/>
  <pageSetup orientation="landscape" r:id="rId1"/>
  <headerFooter>
    <oddHeader>&amp;C&amp;"Times New Roman,Bold"&amp;16
Unassigned Fund Balance History</oddHeader>
  </headerFooter>
  <ignoredErrors>
    <ignoredError sqref="F2:F1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C8B9F-9D99-4C1D-B3C8-B7F67BD49CA5}">
  <dimension ref="A1:K16"/>
  <sheetViews>
    <sheetView tabSelected="1" zoomScaleNormal="100" workbookViewId="0">
      <selection activeCell="F16" sqref="F16"/>
    </sheetView>
  </sheetViews>
  <sheetFormatPr defaultColWidth="9.140625" defaultRowHeight="15.75" x14ac:dyDescent="0.25"/>
  <cols>
    <col min="1" max="1" width="5.7109375" style="1" bestFit="1" customWidth="1"/>
    <col min="2" max="2" width="17.28515625" style="1" bestFit="1" customWidth="1"/>
    <col min="3" max="3" width="18.140625" style="1" bestFit="1" customWidth="1"/>
    <col min="4" max="4" width="13" style="1" bestFit="1" customWidth="1"/>
    <col min="5" max="5" width="15.28515625" style="1" bestFit="1" customWidth="1"/>
    <col min="6" max="6" width="14.140625" style="1" bestFit="1" customWidth="1"/>
    <col min="7" max="7" width="14.140625" style="1" customWidth="1"/>
    <col min="8" max="8" width="13" style="1" bestFit="1" customWidth="1"/>
    <col min="9" max="9" width="9.140625" style="1"/>
    <col min="10" max="10" width="15.42578125" style="1" bestFit="1" customWidth="1"/>
    <col min="11" max="11" width="16.85546875" style="1" bestFit="1" customWidth="1"/>
    <col min="12" max="16384" width="9.140625" style="1"/>
  </cols>
  <sheetData>
    <row r="1" spans="1:11" s="2" customFormat="1" ht="48" thickBot="1" x14ac:dyDescent="0.3">
      <c r="A1" s="7" t="s">
        <v>0</v>
      </c>
      <c r="B1" s="7" t="s">
        <v>8</v>
      </c>
      <c r="C1" s="7" t="s">
        <v>9</v>
      </c>
      <c r="D1" s="7" t="s">
        <v>10</v>
      </c>
      <c r="E1" s="7" t="s">
        <v>11</v>
      </c>
      <c r="F1" s="7" t="s">
        <v>6</v>
      </c>
      <c r="G1" s="7" t="s">
        <v>13</v>
      </c>
      <c r="H1" s="7" t="s">
        <v>12</v>
      </c>
    </row>
    <row r="2" spans="1:11" ht="16.5" thickBot="1" x14ac:dyDescent="0.3">
      <c r="A2" s="8">
        <v>2011</v>
      </c>
      <c r="B2" s="6">
        <v>20880937</v>
      </c>
      <c r="C2" s="14">
        <f>B2*0.08</f>
        <v>1670474.96</v>
      </c>
      <c r="D2" s="15">
        <f>B2*0.125</f>
        <v>2610117.125</v>
      </c>
      <c r="E2" s="16">
        <f>B2*0.17</f>
        <v>3549759.29</v>
      </c>
      <c r="F2" s="6">
        <f>'Fund Balance History'!G11</f>
        <v>2602224</v>
      </c>
      <c r="G2" s="20">
        <f>F2/B2</f>
        <v>0.12462199373524283</v>
      </c>
      <c r="H2" s="19">
        <f>F2-D2</f>
        <v>-7893.125</v>
      </c>
    </row>
    <row r="3" spans="1:11" ht="16.5" thickBot="1" x14ac:dyDescent="0.3">
      <c r="A3" s="8">
        <v>2012</v>
      </c>
      <c r="B3" s="6">
        <v>21732025</v>
      </c>
      <c r="C3" s="13">
        <f t="shared" ref="C3:C11" si="0">B3*0.08</f>
        <v>1738562</v>
      </c>
      <c r="D3" s="12">
        <f t="shared" ref="D3:D11" si="1">B3*0.125</f>
        <v>2716503.125</v>
      </c>
      <c r="E3" s="17">
        <f t="shared" ref="E3:E11" si="2">B3*0.17</f>
        <v>3694444.2500000005</v>
      </c>
      <c r="F3" s="6">
        <f>'Fund Balance History'!G12</f>
        <v>2557711</v>
      </c>
      <c r="G3" s="20">
        <f t="shared" ref="G3:G11" si="3">F3/B3</f>
        <v>0.11769317401392645</v>
      </c>
      <c r="H3" s="19">
        <f t="shared" ref="H3:H10" si="4">F3-D3</f>
        <v>-158792.125</v>
      </c>
      <c r="J3" s="4"/>
    </row>
    <row r="4" spans="1:11" ht="16.5" thickBot="1" x14ac:dyDescent="0.3">
      <c r="A4" s="8">
        <v>2013</v>
      </c>
      <c r="B4" s="6">
        <v>22905900</v>
      </c>
      <c r="C4" s="13">
        <f t="shared" si="0"/>
        <v>1832472</v>
      </c>
      <c r="D4" s="12">
        <f t="shared" si="1"/>
        <v>2863237.5</v>
      </c>
      <c r="E4" s="17">
        <f t="shared" si="2"/>
        <v>3894003.0000000005</v>
      </c>
      <c r="F4" s="6">
        <f>'Fund Balance History'!G13</f>
        <v>2779790</v>
      </c>
      <c r="G4" s="20">
        <f t="shared" si="3"/>
        <v>0.12135694297102494</v>
      </c>
      <c r="H4" s="19">
        <f t="shared" si="4"/>
        <v>-83447.5</v>
      </c>
      <c r="J4" s="4"/>
    </row>
    <row r="5" spans="1:11" ht="16.5" thickBot="1" x14ac:dyDescent="0.3">
      <c r="A5" s="8">
        <v>2014</v>
      </c>
      <c r="B5" s="6">
        <v>24278700</v>
      </c>
      <c r="C5" s="13">
        <f t="shared" si="0"/>
        <v>1942296</v>
      </c>
      <c r="D5" s="12">
        <f t="shared" si="1"/>
        <v>3034837.5</v>
      </c>
      <c r="E5" s="17">
        <f t="shared" si="2"/>
        <v>4127379.0000000005</v>
      </c>
      <c r="F5" s="6">
        <f>'Fund Balance History'!G14</f>
        <v>2942637</v>
      </c>
      <c r="G5" s="20">
        <f t="shared" si="3"/>
        <v>0.12120241199075733</v>
      </c>
      <c r="H5" s="19">
        <f t="shared" si="4"/>
        <v>-92200.5</v>
      </c>
      <c r="J5" s="4"/>
    </row>
    <row r="6" spans="1:11" ht="16.5" thickBot="1" x14ac:dyDescent="0.3">
      <c r="A6" s="8">
        <v>2015</v>
      </c>
      <c r="B6" s="6">
        <v>25476149</v>
      </c>
      <c r="C6" s="13">
        <f t="shared" si="0"/>
        <v>2038091.9200000002</v>
      </c>
      <c r="D6" s="12">
        <f t="shared" si="1"/>
        <v>3184518.625</v>
      </c>
      <c r="E6" s="17">
        <f t="shared" si="2"/>
        <v>4330945.33</v>
      </c>
      <c r="F6" s="6">
        <f>'Fund Balance History'!G15</f>
        <v>3038459</v>
      </c>
      <c r="G6" s="20">
        <f t="shared" si="3"/>
        <v>0.11926680912409486</v>
      </c>
      <c r="H6" s="19">
        <f t="shared" si="4"/>
        <v>-146059.625</v>
      </c>
      <c r="J6" s="4"/>
    </row>
    <row r="7" spans="1:11" ht="16.5" thickBot="1" x14ac:dyDescent="0.3">
      <c r="A7" s="8">
        <v>2016</v>
      </c>
      <c r="B7" s="6">
        <v>26472948</v>
      </c>
      <c r="C7" s="13">
        <f t="shared" si="0"/>
        <v>2117835.84</v>
      </c>
      <c r="D7" s="12">
        <f t="shared" si="1"/>
        <v>3309118.5</v>
      </c>
      <c r="E7" s="17">
        <f t="shared" si="2"/>
        <v>4500401.16</v>
      </c>
      <c r="F7" s="6">
        <f>'Fund Balance History'!G16</f>
        <v>4063777</v>
      </c>
      <c r="G7" s="20">
        <f t="shared" si="3"/>
        <v>0.15350677982671215</v>
      </c>
      <c r="H7" s="19">
        <f t="shared" si="4"/>
        <v>754658.5</v>
      </c>
      <c r="J7" s="4"/>
    </row>
    <row r="8" spans="1:11" ht="16.5" thickBot="1" x14ac:dyDescent="0.3">
      <c r="A8" s="8">
        <v>2017</v>
      </c>
      <c r="B8" s="6">
        <v>27191345</v>
      </c>
      <c r="C8" s="13">
        <f t="shared" si="0"/>
        <v>2175307.6</v>
      </c>
      <c r="D8" s="12">
        <f t="shared" si="1"/>
        <v>3398918.125</v>
      </c>
      <c r="E8" s="17">
        <f t="shared" si="2"/>
        <v>4622528.6500000004</v>
      </c>
      <c r="F8" s="6">
        <f>'Fund Balance History'!G17</f>
        <v>4460259</v>
      </c>
      <c r="G8" s="20">
        <f t="shared" si="3"/>
        <v>0.16403230513238679</v>
      </c>
      <c r="H8" s="19">
        <f t="shared" si="4"/>
        <v>1061340.875</v>
      </c>
      <c r="J8" s="4"/>
    </row>
    <row r="9" spans="1:11" ht="16.5" thickBot="1" x14ac:dyDescent="0.3">
      <c r="A9" s="8">
        <v>2018</v>
      </c>
      <c r="B9" s="6">
        <v>29465005</v>
      </c>
      <c r="C9" s="13">
        <f t="shared" si="0"/>
        <v>2357200.4</v>
      </c>
      <c r="D9" s="12">
        <f t="shared" si="1"/>
        <v>3683125.625</v>
      </c>
      <c r="E9" s="17">
        <f t="shared" si="2"/>
        <v>5009050.8500000006</v>
      </c>
      <c r="F9" s="6">
        <f>'Fund Balance History'!G18</f>
        <v>4470997</v>
      </c>
      <c r="G9" s="20">
        <f t="shared" si="3"/>
        <v>0.15173922420851446</v>
      </c>
      <c r="H9" s="19">
        <f t="shared" si="4"/>
        <v>787871.375</v>
      </c>
      <c r="J9" s="4"/>
    </row>
    <row r="10" spans="1:11" ht="16.5" thickBot="1" x14ac:dyDescent="0.3">
      <c r="A10" s="8">
        <v>2019</v>
      </c>
      <c r="B10" s="24">
        <v>30164779</v>
      </c>
      <c r="C10" s="13">
        <f t="shared" si="0"/>
        <v>2413182.3199999998</v>
      </c>
      <c r="D10" s="12">
        <f t="shared" si="1"/>
        <v>3770597.375</v>
      </c>
      <c r="E10" s="17">
        <f t="shared" si="2"/>
        <v>5128012.4300000006</v>
      </c>
      <c r="F10" s="6">
        <f>'Fund Balance History'!G19</f>
        <v>3979805</v>
      </c>
      <c r="G10" s="20">
        <f t="shared" si="3"/>
        <v>0.13193549337788948</v>
      </c>
      <c r="H10" s="18">
        <f t="shared" si="4"/>
        <v>209207.625</v>
      </c>
      <c r="J10" s="4"/>
    </row>
    <row r="11" spans="1:11" ht="16.5" thickBot="1" x14ac:dyDescent="0.3">
      <c r="A11" s="8">
        <v>2020</v>
      </c>
      <c r="B11" s="24">
        <v>31650899</v>
      </c>
      <c r="C11" s="13">
        <f t="shared" si="0"/>
        <v>2532071.92</v>
      </c>
      <c r="D11" s="12">
        <f t="shared" si="1"/>
        <v>3956362.375</v>
      </c>
      <c r="E11" s="17">
        <f t="shared" si="2"/>
        <v>5380652.8300000001</v>
      </c>
      <c r="F11" s="24">
        <f>'Fund Balance History'!G20</f>
        <v>3894056</v>
      </c>
      <c r="G11" s="20">
        <f t="shared" si="3"/>
        <v>0.12303145007034397</v>
      </c>
      <c r="H11" s="26">
        <f>F11-D11</f>
        <v>-62306.375</v>
      </c>
      <c r="J11" s="4"/>
    </row>
    <row r="12" spans="1:11" ht="16.5" thickBot="1" x14ac:dyDescent="0.3">
      <c r="A12" s="8">
        <v>2021</v>
      </c>
      <c r="B12" s="21">
        <f>B11*(1+(AVERAGE(((B3-B2)/B2),((B4-B3)/B3),((B5-B4)/B4),((B6-B5)/B5),((B7-B6)/B6),((B8-B7)/B7),((B9-B8)/B8),((B10-B9)/B9),((B11-B10)/B10))))</f>
        <v>33152294.564402267</v>
      </c>
      <c r="C12" s="13">
        <f>B12*0.08</f>
        <v>2652183.5651521813</v>
      </c>
      <c r="D12" s="12">
        <f>B12*0.125</f>
        <v>4144036.8205502834</v>
      </c>
      <c r="E12" s="17">
        <f>B12*0.17</f>
        <v>5635890.0759483855</v>
      </c>
      <c r="F12" s="21">
        <f>'Fund Balance History'!G21</f>
        <v>4035556</v>
      </c>
      <c r="G12" s="31">
        <f t="shared" ref="G12" si="5">F12/B12</f>
        <v>0.1217278035509866</v>
      </c>
      <c r="H12" s="32">
        <f t="shared" ref="H12" si="6">F12-D12</f>
        <v>-108480.82055028342</v>
      </c>
      <c r="J12" s="27"/>
    </row>
    <row r="14" spans="1:11" x14ac:dyDescent="0.25">
      <c r="B14" s="22"/>
      <c r="C14" s="1" t="s">
        <v>14</v>
      </c>
      <c r="K14" s="27"/>
    </row>
    <row r="16" spans="1:11" x14ac:dyDescent="0.25">
      <c r="B16" s="29" t="s">
        <v>16</v>
      </c>
      <c r="C16" s="30">
        <f ca="1">TODAY()</f>
        <v>44126</v>
      </c>
    </row>
  </sheetData>
  <pageMargins left="0.7" right="0.7" top="1" bottom="0.75" header="0.3" footer="0.3"/>
  <pageSetup orientation="landscape" r:id="rId1"/>
  <headerFooter>
    <oddHeader>&amp;C&amp;"Times New Roman,Bold"&amp;16
Targeted Fund Balance History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10462CA5900E429A52202D3B5F2982" ma:contentTypeVersion="11" ma:contentTypeDescription="Create a new document." ma:contentTypeScope="" ma:versionID="00860e429bb868fdbca857c83e314415">
  <xsd:schema xmlns:xsd="http://www.w3.org/2001/XMLSchema" xmlns:xs="http://www.w3.org/2001/XMLSchema" xmlns:p="http://schemas.microsoft.com/office/2006/metadata/properties" xmlns:ns3="3b6a3911-6a8f-41ff-b065-e1bad910a905" xmlns:ns4="5d5451b7-f0c3-4bde-a29a-f0a3b3cd9748" targetNamespace="http://schemas.microsoft.com/office/2006/metadata/properties" ma:root="true" ma:fieldsID="d8c85438906e5f09cf86ae5d8ff3e329" ns3:_="" ns4:_="">
    <xsd:import namespace="3b6a3911-6a8f-41ff-b065-e1bad910a905"/>
    <xsd:import namespace="5d5451b7-f0c3-4bde-a29a-f0a3b3cd974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Locatio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6a3911-6a8f-41ff-b065-e1bad910a9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5451b7-f0c3-4bde-a29a-f0a3b3cd974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5DC6A8-559B-4DAA-8E8F-601E3885388B}">
  <ds:schemaRefs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5d5451b7-f0c3-4bde-a29a-f0a3b3cd9748"/>
    <ds:schemaRef ds:uri="http://schemas.microsoft.com/office/2006/metadata/properties"/>
    <ds:schemaRef ds:uri="http://purl.org/dc/terms/"/>
    <ds:schemaRef ds:uri="3b6a3911-6a8f-41ff-b065-e1bad910a905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8F0A56F-5864-4918-991A-D901B44283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6a3911-6a8f-41ff-b065-e1bad910a905"/>
    <ds:schemaRef ds:uri="5d5451b7-f0c3-4bde-a29a-f0a3b3cd97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D75EF17-3399-48FD-AC7A-BCA2547E5D4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Fund Balance History</vt:lpstr>
      <vt:lpstr>Targeted Fund Balance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Conner MacIver</dc:creator>
  <cp:lastModifiedBy>Conner MacIver</cp:lastModifiedBy>
  <cp:lastPrinted>2020-10-22T15:51:13Z</cp:lastPrinted>
  <dcterms:created xsi:type="dcterms:W3CDTF">2019-09-02T17:51:16Z</dcterms:created>
  <dcterms:modified xsi:type="dcterms:W3CDTF">2020-10-22T16:43:17Z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0x0101008310462CA5900E429A52202D3B5F2982</vt:lpwstr>
  </property>
</Properties>
</file>